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les\Excel\Cycle Rama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B46" i="1"/>
  <c r="B37" i="1"/>
  <c r="C6" i="1" s="1"/>
  <c r="C12" i="1" s="1"/>
  <c r="O35" i="1"/>
  <c r="O34" i="1"/>
  <c r="O33" i="1"/>
  <c r="O32" i="1"/>
  <c r="B31" i="1"/>
  <c r="B30" i="1"/>
  <c r="B36" i="1" s="1"/>
  <c r="C29" i="1"/>
  <c r="O28" i="1"/>
  <c r="O27" i="1"/>
  <c r="O26" i="1"/>
  <c r="O25" i="1"/>
  <c r="O24" i="1"/>
  <c r="O23" i="1"/>
  <c r="O22" i="1"/>
  <c r="O21" i="1"/>
  <c r="O20" i="1"/>
  <c r="O19" i="1"/>
  <c r="O18" i="1"/>
  <c r="O17" i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O15" i="1"/>
  <c r="N14" i="1"/>
  <c r="M14" i="1"/>
  <c r="L14" i="1"/>
  <c r="K14" i="1"/>
  <c r="J14" i="1"/>
  <c r="I14" i="1"/>
  <c r="H14" i="1"/>
  <c r="G14" i="1"/>
  <c r="F14" i="1"/>
  <c r="E14" i="1"/>
  <c r="D14" i="1"/>
  <c r="C14" i="1"/>
  <c r="B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O10" i="1"/>
  <c r="O9" i="1"/>
  <c r="O8" i="1"/>
  <c r="O6" i="1"/>
  <c r="E5" i="1"/>
  <c r="F5" i="1" s="1"/>
  <c r="G5" i="1" s="1"/>
  <c r="H5" i="1" s="1"/>
  <c r="I5" i="1" s="1"/>
  <c r="J5" i="1" s="1"/>
  <c r="K5" i="1" s="1"/>
  <c r="L5" i="1" s="1"/>
  <c r="M5" i="1" s="1"/>
  <c r="N5" i="1" s="1"/>
  <c r="D5" i="1"/>
  <c r="O11" i="1" l="1"/>
  <c r="O12" i="1" s="1"/>
  <c r="C30" i="1"/>
  <c r="O14" i="1"/>
  <c r="C47" i="1"/>
  <c r="C43" i="1" l="1"/>
  <c r="C31" i="1"/>
  <c r="C36" i="1"/>
  <c r="C37" i="1" s="1"/>
  <c r="D6" i="1" s="1"/>
  <c r="D12" i="1" s="1"/>
  <c r="C40" i="1" l="1"/>
  <c r="D48" i="1"/>
  <c r="D29" i="1" l="1"/>
  <c r="D47" i="1"/>
  <c r="D31" i="1" l="1"/>
  <c r="D43" i="1"/>
  <c r="D30" i="1"/>
  <c r="D36" i="1" s="1"/>
  <c r="D37" i="1" s="1"/>
  <c r="E6" i="1" s="1"/>
  <c r="E12" i="1" s="1"/>
  <c r="D40" i="1" l="1"/>
  <c r="E48" i="1"/>
  <c r="E29" i="1" l="1"/>
  <c r="E47" i="1"/>
  <c r="E31" i="1" l="1"/>
  <c r="E43" i="1"/>
  <c r="E30" i="1"/>
  <c r="E36" i="1" s="1"/>
  <c r="E37" i="1" s="1"/>
  <c r="F6" i="1" s="1"/>
  <c r="F12" i="1" s="1"/>
  <c r="F48" i="1" l="1"/>
  <c r="E40" i="1"/>
  <c r="F29" i="1" l="1"/>
  <c r="F47" i="1"/>
  <c r="F31" i="1" l="1"/>
  <c r="F43" i="1"/>
  <c r="F30" i="1"/>
  <c r="F36" i="1" s="1"/>
  <c r="F37" i="1" s="1"/>
  <c r="G6" i="1" s="1"/>
  <c r="G12" i="1" s="1"/>
  <c r="G48" i="1" l="1"/>
  <c r="F40" i="1"/>
  <c r="G29" i="1" l="1"/>
  <c r="G30" i="1" s="1"/>
  <c r="G47" i="1"/>
  <c r="G31" i="1" l="1"/>
  <c r="G43" i="1"/>
  <c r="G36" i="1"/>
  <c r="G37" i="1" s="1"/>
  <c r="H6" i="1" s="1"/>
  <c r="H12" i="1" s="1"/>
  <c r="G40" i="1" l="1"/>
  <c r="H48" i="1"/>
  <c r="H29" i="1" l="1"/>
  <c r="H30" i="1" s="1"/>
  <c r="H47" i="1"/>
  <c r="H31" i="1" l="1"/>
  <c r="H43" i="1"/>
  <c r="H36" i="1"/>
  <c r="H37" i="1" s="1"/>
  <c r="I6" i="1" s="1"/>
  <c r="I12" i="1" s="1"/>
  <c r="I48" i="1" l="1"/>
  <c r="H40" i="1"/>
  <c r="I47" i="1" l="1"/>
  <c r="I29" i="1"/>
  <c r="I30" i="1" s="1"/>
  <c r="I31" i="1" l="1"/>
  <c r="I36" i="1" s="1"/>
  <c r="I37" i="1" s="1"/>
  <c r="J6" i="1" s="1"/>
  <c r="J12" i="1" s="1"/>
  <c r="I43" i="1"/>
  <c r="J48" i="1" l="1"/>
  <c r="I40" i="1"/>
  <c r="J29" i="1" l="1"/>
  <c r="J30" i="1" s="1"/>
  <c r="J47" i="1"/>
  <c r="J31" i="1" l="1"/>
  <c r="J36" i="1" s="1"/>
  <c r="J37" i="1" s="1"/>
  <c r="K6" i="1" s="1"/>
  <c r="K12" i="1" s="1"/>
  <c r="J43" i="1"/>
  <c r="J40" i="1" l="1"/>
  <c r="K48" i="1"/>
  <c r="K29" i="1" l="1"/>
  <c r="K30" i="1" s="1"/>
  <c r="K47" i="1"/>
  <c r="K31" i="1" l="1"/>
  <c r="K36" i="1" s="1"/>
  <c r="K37" i="1" s="1"/>
  <c r="L6" i="1" s="1"/>
  <c r="L12" i="1" s="1"/>
  <c r="K43" i="1"/>
  <c r="K40" i="1" l="1"/>
  <c r="L48" i="1"/>
  <c r="L29" i="1" l="1"/>
  <c r="L30" i="1" s="1"/>
  <c r="L47" i="1"/>
  <c r="L31" i="1" l="1"/>
  <c r="L36" i="1" s="1"/>
  <c r="L37" i="1" s="1"/>
  <c r="M6" i="1" s="1"/>
  <c r="M12" i="1" s="1"/>
  <c r="L43" i="1"/>
  <c r="L40" i="1" l="1"/>
  <c r="M48" i="1"/>
  <c r="M29" i="1" l="1"/>
  <c r="M30" i="1" s="1"/>
  <c r="M47" i="1"/>
  <c r="M31" i="1" l="1"/>
  <c r="M36" i="1" s="1"/>
  <c r="M37" i="1" s="1"/>
  <c r="N6" i="1" s="1"/>
  <c r="N12" i="1" s="1"/>
  <c r="M43" i="1"/>
  <c r="N48" i="1" l="1"/>
  <c r="M40" i="1"/>
  <c r="N29" i="1" l="1"/>
  <c r="N47" i="1"/>
  <c r="N30" i="1" l="1"/>
  <c r="O29" i="1"/>
  <c r="O30" i="1" s="1"/>
  <c r="O36" i="1" s="1"/>
  <c r="O37" i="1" s="1"/>
  <c r="N31" i="1"/>
  <c r="O31" i="1" s="1"/>
  <c r="N43" i="1"/>
  <c r="N40" i="1" s="1"/>
  <c r="N36" i="1" l="1"/>
  <c r="N37" i="1" s="1"/>
</calcChain>
</file>

<file path=xl/sharedStrings.xml><?xml version="1.0" encoding="utf-8"?>
<sst xmlns="http://schemas.openxmlformats.org/spreadsheetml/2006/main" count="63" uniqueCount="63">
  <si>
    <t>Prepared by the Maine Small Business Development Centers as part of the Cycle-Rama Business Plan</t>
  </si>
  <si>
    <t>Cycle-Rama Cash Flow Statement</t>
  </si>
  <si>
    <t>PRE-START</t>
  </si>
  <si>
    <t>TOTAL</t>
  </si>
  <si>
    <t>CASH ON HAND</t>
  </si>
  <si>
    <t>CASH RECEIPTS</t>
  </si>
  <si>
    <t>Cash Sales</t>
  </si>
  <si>
    <t>Service Income</t>
  </si>
  <si>
    <t>Loans/Other</t>
  </si>
  <si>
    <t>TOTAL CASH RECEIPTS</t>
  </si>
  <si>
    <t>TOTAL CASH AVAILABLE</t>
  </si>
  <si>
    <t>CASH PAID OUT</t>
  </si>
  <si>
    <r>
      <t>Purchases ( % of Sales)</t>
    </r>
    <r>
      <rPr>
        <vertAlign val="superscript"/>
        <sz val="9"/>
        <rFont val="Geneva"/>
      </rPr>
      <t>1</t>
    </r>
  </si>
  <si>
    <r>
      <t>Gross Wages (Employees)</t>
    </r>
    <r>
      <rPr>
        <vertAlign val="superscript"/>
        <sz val="9"/>
        <rFont val="Geneva"/>
      </rPr>
      <t>2</t>
    </r>
  </si>
  <si>
    <r>
      <t>Payroll Taxes &amp; Benefits</t>
    </r>
    <r>
      <rPr>
        <vertAlign val="superscript"/>
        <sz val="9"/>
        <rFont val="Geneva"/>
      </rPr>
      <t>3</t>
    </r>
  </si>
  <si>
    <r>
      <t>Outside Services</t>
    </r>
    <r>
      <rPr>
        <vertAlign val="superscript"/>
        <sz val="9"/>
        <rFont val="Geneva"/>
      </rPr>
      <t>4</t>
    </r>
  </si>
  <si>
    <r>
      <t>Supplies (Office &amp; Operating)</t>
    </r>
    <r>
      <rPr>
        <vertAlign val="superscript"/>
        <sz val="9"/>
        <rFont val="Geneva"/>
      </rPr>
      <t>5</t>
    </r>
  </si>
  <si>
    <r>
      <t>Repairs and Maintenance</t>
    </r>
    <r>
      <rPr>
        <vertAlign val="superscript"/>
        <sz val="9"/>
        <rFont val="Geneva"/>
      </rPr>
      <t>6</t>
    </r>
  </si>
  <si>
    <r>
      <t>Advertising ( % of Sales)</t>
    </r>
    <r>
      <rPr>
        <vertAlign val="superscript"/>
        <sz val="9"/>
        <rFont val="Geneva"/>
      </rPr>
      <t>7</t>
    </r>
  </si>
  <si>
    <r>
      <t>Car, Delivery &amp; Travel</t>
    </r>
    <r>
      <rPr>
        <vertAlign val="superscript"/>
        <sz val="9"/>
        <rFont val="Geneva"/>
      </rPr>
      <t>8</t>
    </r>
  </si>
  <si>
    <r>
      <t>Accounting &amp; Legal</t>
    </r>
    <r>
      <rPr>
        <vertAlign val="superscript"/>
        <sz val="9"/>
        <rFont val="Geneva"/>
      </rPr>
      <t>9</t>
    </r>
  </si>
  <si>
    <r>
      <t>Rent</t>
    </r>
    <r>
      <rPr>
        <vertAlign val="superscript"/>
        <sz val="9"/>
        <rFont val="Geneva"/>
      </rPr>
      <t>10</t>
    </r>
  </si>
  <si>
    <r>
      <t>Telephone</t>
    </r>
    <r>
      <rPr>
        <vertAlign val="superscript"/>
        <sz val="9"/>
        <rFont val="Geneva"/>
      </rPr>
      <t>11</t>
    </r>
  </si>
  <si>
    <r>
      <t>Utilities</t>
    </r>
    <r>
      <rPr>
        <vertAlign val="superscript"/>
        <sz val="9"/>
        <rFont val="Geneva"/>
      </rPr>
      <t>12</t>
    </r>
  </si>
  <si>
    <r>
      <t>Insurance</t>
    </r>
    <r>
      <rPr>
        <vertAlign val="superscript"/>
        <sz val="9"/>
        <rFont val="Geneva"/>
      </rPr>
      <t>13</t>
    </r>
  </si>
  <si>
    <r>
      <t>Taxes</t>
    </r>
    <r>
      <rPr>
        <vertAlign val="superscript"/>
        <sz val="9"/>
        <rFont val="Geneva"/>
      </rPr>
      <t>14</t>
    </r>
  </si>
  <si>
    <t>Miscellaneous ( % of Sales)</t>
  </si>
  <si>
    <r>
      <t>Loan Interest Payment</t>
    </r>
    <r>
      <rPr>
        <vertAlign val="superscript"/>
        <sz val="9"/>
        <rFont val="Geneva"/>
      </rPr>
      <t>15</t>
    </r>
  </si>
  <si>
    <t>SUBTOTAL</t>
  </si>
  <si>
    <t>Loan Principal Payment</t>
  </si>
  <si>
    <t>Capital Purchases</t>
  </si>
  <si>
    <r>
      <t>Other Start-up Costs</t>
    </r>
    <r>
      <rPr>
        <vertAlign val="superscript"/>
        <sz val="9"/>
        <rFont val="Geneva"/>
      </rPr>
      <t>16</t>
    </r>
  </si>
  <si>
    <t>Other Withdrawal</t>
  </si>
  <si>
    <t>Owner's Withdrawal</t>
  </si>
  <si>
    <t>TOTAL CASH PAID OUT</t>
  </si>
  <si>
    <t>CASH POSITION</t>
  </si>
  <si>
    <t>TOTAL DEBT</t>
  </si>
  <si>
    <t>LOAN #1</t>
  </si>
  <si>
    <t xml:space="preserve">     AMOUNT</t>
  </si>
  <si>
    <t xml:space="preserve">     RATE</t>
  </si>
  <si>
    <t xml:space="preserve">     TERM</t>
  </si>
  <si>
    <t xml:space="preserve">     PAYMENT</t>
  </si>
  <si>
    <t>PRINCIPAL</t>
  </si>
  <si>
    <t>INTEREST</t>
  </si>
  <si>
    <t>Notes to Cash Flow Statement:</t>
  </si>
  <si>
    <r>
      <t>1. Purchases represent 69% of sales (Industry standard found in Financial Studies of Small Business, 13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Edition).  </t>
    </r>
    <r>
      <rPr>
        <b/>
        <sz val="12"/>
        <rFont val="Times New Roman"/>
        <family val="1"/>
      </rPr>
      <t xml:space="preserve"> </t>
    </r>
  </si>
  <si>
    <t>2. Gross wages are calculated on a  rate of $7.50 per hour for the two employees</t>
  </si>
  <si>
    <t>3. Payroll expenses are calculated at 15% of wages, which represent owner’s FICA and state and federal unemployment taxes</t>
  </si>
  <si>
    <t>4. This amount has been allocated to meet any unforeseen expenses</t>
  </si>
  <si>
    <t>5. Office supplies include a cash register, paper, pens, ledgers, filing cabinets, etc.</t>
  </si>
  <si>
    <t>6. This amount was budgeted to meet any maintenance and repair expenses</t>
  </si>
  <si>
    <t>7. Advertising expenses include:  ads on local television and radio stations, newspaper advertisements, business website, printed promotional materials, and promotional events.</t>
  </si>
  <si>
    <t>8. This amount has been allocated for the use of the company van for transport of bicycles and equipment to local bike races and promotional events.</t>
  </si>
  <si>
    <t>9. Legal expenses include the cost of hiring a lawyer to review the rental agreement.  Accounting expenses include the cost of the necessary accounting software.</t>
  </si>
  <si>
    <t>10. Cycle-Rama will be able to sign a 3-year lease agreement for $1,500 per month.</t>
  </si>
  <si>
    <t>11. Telephone expenses are based on an estimate given by the area phone company</t>
  </si>
  <si>
    <t>12. Utility costs were estimated based on information provided by utility company</t>
  </si>
  <si>
    <t>13.  A rate quote was obtained from an area insurance company</t>
  </si>
  <si>
    <t>14. This represents a portion of the property taxes charged by the landlord</t>
  </si>
  <si>
    <t>15. Loan payments are for the $80,000 bank loan with a term of 10 years at 10.5%</t>
  </si>
  <si>
    <t>16. Other Start-up costs include renovations to the building</t>
  </si>
  <si>
    <t>Disclaimer:  Cycle-Rama is a fictional company created by the Maine SBDC to illustrate the major components of the Business Plan.  It in no way depicts or represents any known company.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</si>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</sst>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2" formatCode="_(&quot;$&quot;* #,##0_);_(&quot;$&quot;* \(#,##0\);_(&quot;$&quot;* &quot;-&quot;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eneva"/>
    </font>
    <font>
      <b/>
      <sz val="10"/>
      <name val="Geneva"/>
    </font>
    <font>
      <b/>
      <sz val="9"/>
      <color indexed="8"/>
      <name val="Geneva"/>
    </font>
    <font>
      <sz val="9"/>
      <name val="Geneva"/>
    </font>
    <font>
      <vertAlign val="superscript"/>
      <sz val="9"/>
      <name val="Geneva"/>
    </font>
    <font>
      <b/>
      <sz val="12"/>
      <name val="Geneva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1">
    <xf numFmtId="0" fontId="0" fillId="0" borderId="0" xfId="0"/>
    <xf numFmtId="2" fontId="0" fillId="0" borderId="0" xfId="0" applyNumberFormat="1"/>
    <xf numFmtId="5" fontId="0" fillId="0" borderId="0" xfId="0" applyNumberFormat="1"/>
    <xf numFmtId="2" fontId="2" fillId="0" borderId="0" xfId="0" applyNumberFormat="1" applyFont="1"/>
    <xf numFmtId="0" fontId="3" fillId="0" borderId="0" xfId="0" applyFont="1"/>
    <xf numFmtId="0" fontId="2" fillId="0" borderId="0" xfId="0" applyFont="1"/>
    <xf numFmtId="17" fontId="2" fillId="0" borderId="1" xfId="0" applyNumberFormat="1" applyFont="1" applyBorder="1"/>
    <xf numFmtId="5" fontId="2" fillId="0" borderId="2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0" fontId="4" fillId="2" borderId="3" xfId="0" applyFont="1" applyFill="1" applyBorder="1"/>
    <xf numFmtId="1" fontId="4" fillId="2" borderId="2" xfId="0" applyNumberFormat="1" applyFont="1" applyFill="1" applyBorder="1"/>
    <xf numFmtId="1" fontId="4" fillId="2" borderId="2" xfId="0" applyNumberFormat="1" applyFont="1" applyFill="1" applyBorder="1" applyProtection="1">
      <protection locked="0"/>
    </xf>
    <xf numFmtId="2" fontId="2" fillId="0" borderId="4" xfId="0" applyNumberFormat="1" applyFont="1" applyBorder="1"/>
    <xf numFmtId="1" fontId="2" fillId="0" borderId="4" xfId="0" applyNumberFormat="1" applyFont="1" applyBorder="1"/>
    <xf numFmtId="1" fontId="2" fillId="0" borderId="5" xfId="0" applyNumberFormat="1" applyFont="1" applyBorder="1"/>
    <xf numFmtId="2" fontId="0" fillId="0" borderId="4" xfId="0" applyNumberFormat="1" applyBorder="1"/>
    <xf numFmtId="1" fontId="0" fillId="0" borderId="4" xfId="0" applyNumberFormat="1" applyBorder="1"/>
    <xf numFmtId="1" fontId="0" fillId="0" borderId="5" xfId="0" applyNumberFormat="1" applyBorder="1" applyProtection="1">
      <protection locked="0"/>
    </xf>
    <xf numFmtId="1" fontId="2" fillId="0" borderId="2" xfId="0" applyNumberFormat="1" applyFont="1" applyBorder="1"/>
    <xf numFmtId="2" fontId="0" fillId="0" borderId="6" xfId="0" applyNumberFormat="1" applyBorder="1"/>
    <xf numFmtId="1" fontId="0" fillId="0" borderId="6" xfId="0" applyNumberFormat="1" applyBorder="1"/>
    <xf numFmtId="1" fontId="0" fillId="0" borderId="3" xfId="0" applyNumberFormat="1" applyBorder="1" applyProtection="1">
      <protection locked="0"/>
    </xf>
    <xf numFmtId="1" fontId="4" fillId="2" borderId="3" xfId="0" applyNumberFormat="1" applyFont="1" applyFill="1" applyBorder="1"/>
    <xf numFmtId="2" fontId="4" fillId="2" borderId="2" xfId="0" applyNumberFormat="1" applyFont="1" applyFill="1" applyBorder="1"/>
    <xf numFmtId="1" fontId="0" fillId="0" borderId="5" xfId="0" applyNumberFormat="1" applyBorder="1"/>
    <xf numFmtId="2" fontId="5" fillId="0" borderId="4" xfId="0" applyNumberFormat="1" applyFont="1" applyBorder="1"/>
    <xf numFmtId="1" fontId="5" fillId="0" borderId="4" xfId="0" applyNumberFormat="1" applyFont="1" applyBorder="1"/>
    <xf numFmtId="2" fontId="5" fillId="0" borderId="4" xfId="0" applyNumberFormat="1" applyFont="1" applyBorder="1" applyProtection="1">
      <protection locked="0"/>
    </xf>
    <xf numFmtId="1" fontId="5" fillId="0" borderId="4" xfId="0" applyNumberFormat="1" applyFon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4" xfId="0" applyNumberFormat="1" applyBorder="1" applyProtection="1">
      <protection locked="0"/>
    </xf>
    <xf numFmtId="2" fontId="0" fillId="0" borderId="3" xfId="0" applyNumberFormat="1" applyBorder="1"/>
    <xf numFmtId="2" fontId="4" fillId="2" borderId="3" xfId="0" applyNumberFormat="1" applyFont="1" applyFill="1" applyBorder="1" applyProtection="1">
      <protection locked="0"/>
    </xf>
    <xf numFmtId="1" fontId="4" fillId="2" borderId="3" xfId="0" applyNumberFormat="1" applyFont="1" applyFill="1" applyBorder="1" applyProtection="1">
      <protection locked="0"/>
    </xf>
    <xf numFmtId="2" fontId="5" fillId="0" borderId="6" xfId="0" applyNumberFormat="1" applyFont="1" applyBorder="1" applyProtection="1">
      <protection locked="0"/>
    </xf>
    <xf numFmtId="1" fontId="5" fillId="0" borderId="6" xfId="0" applyNumberFormat="1" applyFont="1" applyBorder="1" applyProtection="1">
      <protection locked="0"/>
    </xf>
    <xf numFmtId="2" fontId="2" fillId="0" borderId="7" xfId="0" applyNumberFormat="1" applyFont="1" applyBorder="1"/>
    <xf numFmtId="1" fontId="5" fillId="0" borderId="8" xfId="0" applyNumberFormat="1" applyFont="1" applyBorder="1"/>
    <xf numFmtId="5" fontId="5" fillId="0" borderId="0" xfId="0" applyNumberFormat="1" applyFont="1" applyBorder="1"/>
    <xf numFmtId="2" fontId="5" fillId="0" borderId="6" xfId="0" applyNumberFormat="1" applyFont="1" applyBorder="1"/>
    <xf numFmtId="1" fontId="5" fillId="0" borderId="5" xfId="0" applyNumberFormat="1" applyFont="1" applyBorder="1"/>
    <xf numFmtId="0" fontId="2" fillId="2" borderId="4" xfId="0" applyFont="1" applyFill="1" applyBorder="1"/>
    <xf numFmtId="1" fontId="0" fillId="0" borderId="8" xfId="0" applyNumberFormat="1" applyBorder="1"/>
    <xf numFmtId="1" fontId="0" fillId="0" borderId="8" xfId="1" applyNumberFormat="1" applyFont="1" applyBorder="1"/>
    <xf numFmtId="0" fontId="0" fillId="0" borderId="4" xfId="0" applyBorder="1"/>
    <xf numFmtId="1" fontId="0" fillId="0" borderId="3" xfId="1" applyNumberFormat="1" applyFont="1" applyBorder="1"/>
    <xf numFmtId="10" fontId="0" fillId="0" borderId="8" xfId="0" applyNumberFormat="1" applyBorder="1"/>
    <xf numFmtId="10" fontId="0" fillId="0" borderId="8" xfId="1" applyNumberFormat="1" applyFont="1" applyBorder="1"/>
    <xf numFmtId="42" fontId="0" fillId="0" borderId="8" xfId="1" applyFont="1" applyBorder="1"/>
    <xf numFmtId="0" fontId="0" fillId="0" borderId="5" xfId="0" applyBorder="1"/>
    <xf numFmtId="42" fontId="0" fillId="0" borderId="5" xfId="1" applyFont="1" applyBorder="1"/>
    <xf numFmtId="0" fontId="0" fillId="0" borderId="6" xfId="0" applyBorder="1"/>
    <xf numFmtId="38" fontId="0" fillId="0" borderId="3" xfId="1" applyNumberFormat="1" applyFont="1" applyBorder="1"/>
    <xf numFmtId="42" fontId="0" fillId="0" borderId="3" xfId="1" applyFont="1" applyBorder="1"/>
    <xf numFmtId="5" fontId="0" fillId="0" borderId="3" xfId="0" applyNumberFormat="1" applyBorder="1"/>
    <xf numFmtId="0" fontId="0" fillId="0" borderId="2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indent="1"/>
    </xf>
    <xf numFmtId="2" fontId="5" fillId="0" borderId="0" xfId="0" quotePrefix="1" applyNumberFormat="1" applyFont="1" applyAlignment="1">
      <alignment horizontal="right"/>
    </xf>
    <xf numFmtId="0" fontId="0" fillId="0" borderId="0" xfId="0" applyAlignment="1">
      <alignment horizontal="left" wrapText="1" indent="4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workbookViewId="0">
      <selection activeCell="Q6" sqref="Q6"/>
    </sheetView>
  </sheetViews>
  <sheetFormatPr defaultRowHeight="15"/>
  <cols>
    <col min="1" max="1" width="34.140625" customWidth="1"/>
    <col min="14" max="14" width="5.7109375" customWidth="1"/>
  </cols>
  <sheetData>
    <row r="1" spans="1:1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</row>
    <row r="2" spans="1:1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>
      <c r="F3" s="4" t="s">
        <v>1</v>
      </c>
      <c r="G3" s="4"/>
      <c r="H3" s="4"/>
    </row>
    <row r="4" spans="1:15">
      <c r="A4" s="5"/>
    </row>
    <row r="5" spans="1:15">
      <c r="A5" s="6"/>
      <c r="B5" s="7" t="s">
        <v>2</v>
      </c>
      <c r="C5" s="8">
        <v>36981</v>
      </c>
      <c r="D5" s="8">
        <f t="shared" ref="D5:N5" si="0">C5+31</f>
        <v>37012</v>
      </c>
      <c r="E5" s="8">
        <f t="shared" si="0"/>
        <v>37043</v>
      </c>
      <c r="F5" s="8">
        <f t="shared" si="0"/>
        <v>37074</v>
      </c>
      <c r="G5" s="8">
        <f t="shared" si="0"/>
        <v>37105</v>
      </c>
      <c r="H5" s="8">
        <f t="shared" si="0"/>
        <v>37136</v>
      </c>
      <c r="I5" s="8">
        <f t="shared" si="0"/>
        <v>37167</v>
      </c>
      <c r="J5" s="8">
        <f t="shared" si="0"/>
        <v>37198</v>
      </c>
      <c r="K5" s="8">
        <f t="shared" si="0"/>
        <v>37229</v>
      </c>
      <c r="L5" s="8">
        <f t="shared" si="0"/>
        <v>37260</v>
      </c>
      <c r="M5" s="8">
        <f t="shared" si="0"/>
        <v>37291</v>
      </c>
      <c r="N5" s="8">
        <f t="shared" si="0"/>
        <v>37322</v>
      </c>
      <c r="O5" s="8" t="s">
        <v>3</v>
      </c>
    </row>
    <row r="6" spans="1:15">
      <c r="A6" s="9" t="s">
        <v>4</v>
      </c>
      <c r="B6" s="10">
        <v>25000</v>
      </c>
      <c r="C6" s="11">
        <f t="shared" ref="C6:N6" si="1">B37</f>
        <v>11500</v>
      </c>
      <c r="D6" s="11">
        <f t="shared" si="1"/>
        <v>13686.557969750604</v>
      </c>
      <c r="E6" s="11">
        <f t="shared" si="1"/>
        <v>18978.445939501209</v>
      </c>
      <c r="F6" s="11">
        <f t="shared" si="1"/>
        <v>23786.333909251814</v>
      </c>
      <c r="G6" s="11">
        <f t="shared" si="1"/>
        <v>27708.22187900242</v>
      </c>
      <c r="H6" s="11">
        <f t="shared" si="1"/>
        <v>32581.359848753018</v>
      </c>
      <c r="I6" s="11">
        <f t="shared" si="1"/>
        <v>37355.747818503631</v>
      </c>
      <c r="J6" s="11">
        <f t="shared" si="1"/>
        <v>40359.635788254236</v>
      </c>
      <c r="K6" s="11">
        <f t="shared" si="1"/>
        <v>41649.023758004842</v>
      </c>
      <c r="L6" s="11">
        <f t="shared" si="1"/>
        <v>41815.911727755447</v>
      </c>
      <c r="M6" s="11">
        <f t="shared" si="1"/>
        <v>43362.799697506052</v>
      </c>
      <c r="N6" s="11">
        <f t="shared" si="1"/>
        <v>46056.687667256658</v>
      </c>
      <c r="O6" s="10">
        <f>+B6</f>
        <v>25000</v>
      </c>
    </row>
    <row r="7" spans="1:15">
      <c r="A7" s="12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>
      <c r="A8" s="15" t="s">
        <v>6</v>
      </c>
      <c r="B8" s="16">
        <v>0</v>
      </c>
      <c r="C8" s="17">
        <v>31572</v>
      </c>
      <c r="D8" s="17">
        <v>34815</v>
      </c>
      <c r="E8" s="17">
        <v>38415</v>
      </c>
      <c r="F8" s="17">
        <v>40315</v>
      </c>
      <c r="G8" s="17">
        <v>39190</v>
      </c>
      <c r="H8" s="17">
        <v>33065</v>
      </c>
      <c r="I8" s="17">
        <v>27515</v>
      </c>
      <c r="J8" s="17">
        <v>19565</v>
      </c>
      <c r="K8" s="17">
        <v>19815</v>
      </c>
      <c r="L8" s="17">
        <v>15315</v>
      </c>
      <c r="M8" s="17">
        <v>19015</v>
      </c>
      <c r="N8" s="17">
        <v>20065</v>
      </c>
      <c r="O8" s="18">
        <f>SUM(B8:N8)</f>
        <v>338662</v>
      </c>
    </row>
    <row r="9" spans="1:15">
      <c r="A9" s="15" t="s">
        <v>7</v>
      </c>
      <c r="B9" s="16">
        <v>0</v>
      </c>
      <c r="C9" s="17">
        <v>3918.75</v>
      </c>
      <c r="D9" s="17">
        <v>3918.75</v>
      </c>
      <c r="E9" s="17">
        <v>3918.75</v>
      </c>
      <c r="F9" s="17">
        <v>3918.75</v>
      </c>
      <c r="G9" s="17">
        <v>3918.75</v>
      </c>
      <c r="H9" s="17">
        <v>3918.75</v>
      </c>
      <c r="I9" s="17">
        <v>3918.75</v>
      </c>
      <c r="J9" s="17">
        <v>3918.75</v>
      </c>
      <c r="K9" s="17">
        <v>3918.75</v>
      </c>
      <c r="L9" s="17">
        <v>3918.75</v>
      </c>
      <c r="M9" s="17">
        <v>3918.75</v>
      </c>
      <c r="N9" s="17">
        <v>3918.75</v>
      </c>
      <c r="O9" s="18">
        <f>SUM(B9:N9)</f>
        <v>47025</v>
      </c>
    </row>
    <row r="10" spans="1:15">
      <c r="A10" s="19" t="s">
        <v>8</v>
      </c>
      <c r="B10" s="20">
        <v>80000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/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18">
        <f>SUM(B10:N10)</f>
        <v>80000</v>
      </c>
    </row>
    <row r="11" spans="1:15">
      <c r="A11" s="9" t="s">
        <v>9</v>
      </c>
      <c r="B11" s="22">
        <f>SUM(B8:B10)</f>
        <v>80000</v>
      </c>
      <c r="C11" s="22">
        <f t="shared" ref="C11:O11" si="2">SUM(C7:C10)</f>
        <v>35490.75</v>
      </c>
      <c r="D11" s="22">
        <f t="shared" si="2"/>
        <v>38733.75</v>
      </c>
      <c r="E11" s="22">
        <f t="shared" si="2"/>
        <v>42333.75</v>
      </c>
      <c r="F11" s="22">
        <f t="shared" si="2"/>
        <v>44233.75</v>
      </c>
      <c r="G11" s="22">
        <f t="shared" si="2"/>
        <v>43108.75</v>
      </c>
      <c r="H11" s="22">
        <f t="shared" si="2"/>
        <v>36983.75</v>
      </c>
      <c r="I11" s="22">
        <f t="shared" si="2"/>
        <v>31433.75</v>
      </c>
      <c r="J11" s="22">
        <f t="shared" si="2"/>
        <v>23483.75</v>
      </c>
      <c r="K11" s="22">
        <f t="shared" si="2"/>
        <v>23733.75</v>
      </c>
      <c r="L11" s="22">
        <f t="shared" si="2"/>
        <v>19233.75</v>
      </c>
      <c r="M11" s="22">
        <f t="shared" si="2"/>
        <v>22933.75</v>
      </c>
      <c r="N11" s="22">
        <f t="shared" si="2"/>
        <v>23983.75</v>
      </c>
      <c r="O11" s="22">
        <f t="shared" si="2"/>
        <v>465687</v>
      </c>
    </row>
    <row r="12" spans="1:15">
      <c r="A12" s="23" t="s">
        <v>10</v>
      </c>
      <c r="B12" s="10">
        <f t="shared" ref="B12:O12" si="3">B6+B11</f>
        <v>105000</v>
      </c>
      <c r="C12" s="10">
        <f t="shared" si="3"/>
        <v>46990.75</v>
      </c>
      <c r="D12" s="10">
        <f t="shared" si="3"/>
        <v>52420.307969750604</v>
      </c>
      <c r="E12" s="10">
        <f t="shared" si="3"/>
        <v>61312.195939501209</v>
      </c>
      <c r="F12" s="10">
        <f t="shared" si="3"/>
        <v>68020.083909251814</v>
      </c>
      <c r="G12" s="10">
        <f t="shared" si="3"/>
        <v>70816.97187900242</v>
      </c>
      <c r="H12" s="10">
        <f t="shared" si="3"/>
        <v>69565.109848753025</v>
      </c>
      <c r="I12" s="10">
        <f t="shared" si="3"/>
        <v>68789.497818503631</v>
      </c>
      <c r="J12" s="10">
        <f t="shared" si="3"/>
        <v>63843.385788254236</v>
      </c>
      <c r="K12" s="10">
        <f t="shared" si="3"/>
        <v>65382.773758004842</v>
      </c>
      <c r="L12" s="10">
        <f t="shared" si="3"/>
        <v>61049.661727755447</v>
      </c>
      <c r="M12" s="10">
        <f t="shared" si="3"/>
        <v>66296.549697506052</v>
      </c>
      <c r="N12" s="10">
        <f t="shared" si="3"/>
        <v>70040.437667256658</v>
      </c>
      <c r="O12" s="10">
        <f t="shared" si="3"/>
        <v>490687</v>
      </c>
    </row>
    <row r="13" spans="1:15">
      <c r="A13" s="12" t="s">
        <v>11</v>
      </c>
      <c r="B13" s="1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4"/>
    </row>
    <row r="14" spans="1:15">
      <c r="A14" s="25" t="s">
        <v>12</v>
      </c>
      <c r="B14" s="26">
        <v>80000</v>
      </c>
      <c r="C14" s="26">
        <f>C8*0.69</f>
        <v>21784.679999999997</v>
      </c>
      <c r="D14" s="26">
        <f>D8*0.69</f>
        <v>24022.35</v>
      </c>
      <c r="E14" s="26">
        <f>E8*0.69</f>
        <v>26506.35</v>
      </c>
      <c r="F14" s="26">
        <f t="shared" ref="F14:N14" si="4">F8*0.69</f>
        <v>27817.35</v>
      </c>
      <c r="G14" s="26">
        <f t="shared" si="4"/>
        <v>27041.1</v>
      </c>
      <c r="H14" s="26">
        <f t="shared" si="4"/>
        <v>22814.85</v>
      </c>
      <c r="I14" s="26">
        <f t="shared" si="4"/>
        <v>18985.349999999999</v>
      </c>
      <c r="J14" s="26">
        <f t="shared" si="4"/>
        <v>13499.849999999999</v>
      </c>
      <c r="K14" s="26">
        <f t="shared" si="4"/>
        <v>13672.349999999999</v>
      </c>
      <c r="L14" s="26">
        <f t="shared" si="4"/>
        <v>10567.349999999999</v>
      </c>
      <c r="M14" s="26">
        <f t="shared" si="4"/>
        <v>13120.349999999999</v>
      </c>
      <c r="N14" s="26">
        <f t="shared" si="4"/>
        <v>13844.849999999999</v>
      </c>
      <c r="O14" s="18">
        <f>SUM(B14:N14)</f>
        <v>313676.77999999991</v>
      </c>
    </row>
    <row r="15" spans="1:15">
      <c r="A15" s="27" t="s">
        <v>13</v>
      </c>
      <c r="B15" s="26">
        <v>0</v>
      </c>
      <c r="C15" s="26">
        <v>2000</v>
      </c>
      <c r="D15" s="26">
        <v>2000</v>
      </c>
      <c r="E15" s="26">
        <v>3000</v>
      </c>
      <c r="F15" s="26">
        <v>3000</v>
      </c>
      <c r="G15" s="26">
        <v>3000</v>
      </c>
      <c r="H15" s="26">
        <v>1500</v>
      </c>
      <c r="I15" s="26">
        <v>1500</v>
      </c>
      <c r="J15" s="26">
        <v>1000</v>
      </c>
      <c r="K15" s="26">
        <v>1000</v>
      </c>
      <c r="L15" s="26">
        <v>0</v>
      </c>
      <c r="M15" s="26">
        <v>0</v>
      </c>
      <c r="N15" s="28">
        <v>1000</v>
      </c>
      <c r="O15" s="18">
        <f t="shared" ref="O15:O35" si="5">SUM(B15:N15)</f>
        <v>19000</v>
      </c>
    </row>
    <row r="16" spans="1:15">
      <c r="A16" s="27" t="s">
        <v>14</v>
      </c>
      <c r="B16" s="26">
        <v>0</v>
      </c>
      <c r="C16" s="28">
        <f t="shared" ref="C16:N16" si="6">0.15*C15</f>
        <v>300</v>
      </c>
      <c r="D16" s="28">
        <f t="shared" si="6"/>
        <v>300</v>
      </c>
      <c r="E16" s="28">
        <f t="shared" si="6"/>
        <v>450</v>
      </c>
      <c r="F16" s="28">
        <f t="shared" si="6"/>
        <v>450</v>
      </c>
      <c r="G16" s="28">
        <f t="shared" si="6"/>
        <v>450</v>
      </c>
      <c r="H16" s="28">
        <f t="shared" si="6"/>
        <v>225</v>
      </c>
      <c r="I16" s="28">
        <f t="shared" si="6"/>
        <v>225</v>
      </c>
      <c r="J16" s="28">
        <f t="shared" si="6"/>
        <v>150</v>
      </c>
      <c r="K16" s="28">
        <f t="shared" si="6"/>
        <v>150</v>
      </c>
      <c r="L16" s="28">
        <f t="shared" si="6"/>
        <v>0</v>
      </c>
      <c r="M16" s="28">
        <f t="shared" si="6"/>
        <v>0</v>
      </c>
      <c r="N16" s="28">
        <f t="shared" si="6"/>
        <v>150</v>
      </c>
      <c r="O16" s="18">
        <f t="shared" si="5"/>
        <v>2850</v>
      </c>
    </row>
    <row r="17" spans="1:15">
      <c r="A17" s="29" t="s">
        <v>15</v>
      </c>
      <c r="B17" s="26">
        <v>0</v>
      </c>
      <c r="C17" s="17">
        <v>100</v>
      </c>
      <c r="D17" s="17">
        <v>100</v>
      </c>
      <c r="E17" s="17">
        <v>100</v>
      </c>
      <c r="F17" s="17">
        <v>100</v>
      </c>
      <c r="G17" s="17">
        <v>100</v>
      </c>
      <c r="H17" s="17">
        <v>100</v>
      </c>
      <c r="I17" s="17">
        <v>100</v>
      </c>
      <c r="J17" s="17">
        <v>100</v>
      </c>
      <c r="K17" s="17">
        <v>100</v>
      </c>
      <c r="L17" s="17">
        <v>100</v>
      </c>
      <c r="M17" s="17">
        <v>100</v>
      </c>
      <c r="N17" s="17">
        <v>100</v>
      </c>
      <c r="O17" s="18">
        <f t="shared" si="5"/>
        <v>1200</v>
      </c>
    </row>
    <row r="18" spans="1:15">
      <c r="A18" s="29" t="s">
        <v>16</v>
      </c>
      <c r="B18" s="26">
        <v>1000</v>
      </c>
      <c r="C18" s="30">
        <v>200</v>
      </c>
      <c r="D18" s="30">
        <v>200</v>
      </c>
      <c r="E18" s="30">
        <v>200</v>
      </c>
      <c r="F18" s="30">
        <v>200</v>
      </c>
      <c r="G18" s="30">
        <v>200</v>
      </c>
      <c r="H18" s="30">
        <v>200</v>
      </c>
      <c r="I18" s="30">
        <v>200</v>
      </c>
      <c r="J18" s="30">
        <v>200</v>
      </c>
      <c r="K18" s="30">
        <v>200</v>
      </c>
      <c r="L18" s="30">
        <v>200</v>
      </c>
      <c r="M18" s="30">
        <v>200</v>
      </c>
      <c r="N18" s="30">
        <v>200</v>
      </c>
      <c r="O18" s="18">
        <f t="shared" si="5"/>
        <v>3400</v>
      </c>
    </row>
    <row r="19" spans="1:15">
      <c r="A19" s="29" t="s">
        <v>17</v>
      </c>
      <c r="B19" s="26">
        <v>0</v>
      </c>
      <c r="C19" s="30">
        <v>150</v>
      </c>
      <c r="D19" s="30">
        <v>150</v>
      </c>
      <c r="E19" s="30">
        <v>150</v>
      </c>
      <c r="F19" s="30">
        <v>150</v>
      </c>
      <c r="G19" s="30">
        <v>150</v>
      </c>
      <c r="H19" s="30">
        <v>150</v>
      </c>
      <c r="I19" s="30">
        <v>150</v>
      </c>
      <c r="J19" s="30">
        <v>150</v>
      </c>
      <c r="K19" s="30">
        <v>150</v>
      </c>
      <c r="L19" s="30">
        <v>150</v>
      </c>
      <c r="M19" s="30">
        <v>150</v>
      </c>
      <c r="N19" s="30">
        <v>150</v>
      </c>
      <c r="O19" s="18">
        <f t="shared" si="5"/>
        <v>1800</v>
      </c>
    </row>
    <row r="20" spans="1:15">
      <c r="A20" s="29" t="s">
        <v>18</v>
      </c>
      <c r="B20" s="26">
        <v>0</v>
      </c>
      <c r="C20" s="30">
        <v>4150</v>
      </c>
      <c r="D20" s="30">
        <v>1850</v>
      </c>
      <c r="E20" s="30">
        <v>1350</v>
      </c>
      <c r="F20" s="30">
        <v>2850</v>
      </c>
      <c r="G20" s="30">
        <v>550</v>
      </c>
      <c r="H20" s="30">
        <v>450</v>
      </c>
      <c r="I20" s="30">
        <v>450</v>
      </c>
      <c r="J20" s="30">
        <v>250</v>
      </c>
      <c r="K20" s="30">
        <v>1450</v>
      </c>
      <c r="L20" s="30">
        <v>100</v>
      </c>
      <c r="M20" s="30">
        <v>100</v>
      </c>
      <c r="N20" s="30">
        <v>450</v>
      </c>
      <c r="O20" s="18">
        <f t="shared" si="5"/>
        <v>14000</v>
      </c>
    </row>
    <row r="21" spans="1:15">
      <c r="A21" s="27" t="s">
        <v>19</v>
      </c>
      <c r="B21" s="26">
        <v>0</v>
      </c>
      <c r="C21" s="30">
        <v>100</v>
      </c>
      <c r="D21" s="30">
        <v>100</v>
      </c>
      <c r="E21" s="30">
        <v>100</v>
      </c>
      <c r="F21" s="30">
        <v>100</v>
      </c>
      <c r="G21" s="30">
        <v>100</v>
      </c>
      <c r="H21" s="30">
        <v>100</v>
      </c>
      <c r="I21" s="30">
        <v>100</v>
      </c>
      <c r="J21" s="30">
        <v>100</v>
      </c>
      <c r="K21" s="30">
        <v>100</v>
      </c>
      <c r="L21" s="30">
        <v>100</v>
      </c>
      <c r="M21" s="30">
        <v>100</v>
      </c>
      <c r="N21" s="30">
        <v>100</v>
      </c>
      <c r="O21" s="18">
        <f t="shared" si="5"/>
        <v>1200</v>
      </c>
    </row>
    <row r="22" spans="1:15">
      <c r="A22" s="29" t="s">
        <v>20</v>
      </c>
      <c r="B22" s="26">
        <v>0</v>
      </c>
      <c r="C22" s="30">
        <v>150</v>
      </c>
      <c r="D22" s="30">
        <v>150</v>
      </c>
      <c r="E22" s="30">
        <v>150</v>
      </c>
      <c r="F22" s="30">
        <v>150</v>
      </c>
      <c r="G22" s="30">
        <v>150</v>
      </c>
      <c r="H22" s="30">
        <v>150</v>
      </c>
      <c r="I22" s="30">
        <v>150</v>
      </c>
      <c r="J22" s="30">
        <v>150</v>
      </c>
      <c r="K22" s="30">
        <v>150</v>
      </c>
      <c r="L22" s="30">
        <v>150</v>
      </c>
      <c r="M22" s="30">
        <v>150</v>
      </c>
      <c r="N22" s="30">
        <v>150</v>
      </c>
      <c r="O22" s="18">
        <f t="shared" si="5"/>
        <v>1800</v>
      </c>
    </row>
    <row r="23" spans="1:15">
      <c r="A23" s="29" t="s">
        <v>21</v>
      </c>
      <c r="B23" s="26">
        <v>0</v>
      </c>
      <c r="C23" s="26">
        <v>1500</v>
      </c>
      <c r="D23" s="26">
        <v>1500</v>
      </c>
      <c r="E23" s="26">
        <v>1500</v>
      </c>
      <c r="F23" s="26">
        <v>1500</v>
      </c>
      <c r="G23" s="26">
        <v>1500</v>
      </c>
      <c r="H23" s="26">
        <v>1500</v>
      </c>
      <c r="I23" s="26">
        <v>1500</v>
      </c>
      <c r="J23" s="26">
        <v>1500</v>
      </c>
      <c r="K23" s="26">
        <v>1500</v>
      </c>
      <c r="L23" s="26">
        <v>1500</v>
      </c>
      <c r="M23" s="26">
        <v>1500</v>
      </c>
      <c r="N23" s="26">
        <v>1500</v>
      </c>
      <c r="O23" s="18">
        <f t="shared" si="5"/>
        <v>18000</v>
      </c>
    </row>
    <row r="24" spans="1:15">
      <c r="A24" s="29" t="s">
        <v>22</v>
      </c>
      <c r="B24" s="26">
        <v>200</v>
      </c>
      <c r="C24" s="26">
        <v>200</v>
      </c>
      <c r="D24" s="26">
        <v>200</v>
      </c>
      <c r="E24" s="26">
        <v>200</v>
      </c>
      <c r="F24" s="26">
        <v>200</v>
      </c>
      <c r="G24" s="26">
        <v>200</v>
      </c>
      <c r="H24" s="26">
        <v>200</v>
      </c>
      <c r="I24" s="26">
        <v>200</v>
      </c>
      <c r="J24" s="26">
        <v>200</v>
      </c>
      <c r="K24" s="26">
        <v>200</v>
      </c>
      <c r="L24" s="26">
        <v>200</v>
      </c>
      <c r="M24" s="26">
        <v>200</v>
      </c>
      <c r="N24" s="26">
        <v>200</v>
      </c>
      <c r="O24" s="18">
        <f t="shared" si="5"/>
        <v>2600</v>
      </c>
    </row>
    <row r="25" spans="1:15">
      <c r="A25" s="29" t="s">
        <v>23</v>
      </c>
      <c r="B25" s="26">
        <v>300</v>
      </c>
      <c r="C25" s="26">
        <v>250</v>
      </c>
      <c r="D25" s="26">
        <v>250</v>
      </c>
      <c r="E25" s="26">
        <v>200</v>
      </c>
      <c r="F25" s="26">
        <v>175</v>
      </c>
      <c r="G25" s="26">
        <v>175</v>
      </c>
      <c r="H25" s="26">
        <v>200</v>
      </c>
      <c r="I25" s="26">
        <v>250</v>
      </c>
      <c r="J25" s="26">
        <v>275</v>
      </c>
      <c r="K25" s="26">
        <v>275</v>
      </c>
      <c r="L25" s="26">
        <v>0</v>
      </c>
      <c r="M25" s="26">
        <v>0</v>
      </c>
      <c r="N25" s="26">
        <v>0</v>
      </c>
      <c r="O25" s="18">
        <f t="shared" si="5"/>
        <v>2350</v>
      </c>
    </row>
    <row r="26" spans="1:15">
      <c r="A26" s="29" t="s">
        <v>24</v>
      </c>
      <c r="B26" s="26">
        <v>0</v>
      </c>
      <c r="C26" s="26">
        <v>300</v>
      </c>
      <c r="D26" s="26">
        <v>500</v>
      </c>
      <c r="E26" s="26">
        <v>500</v>
      </c>
      <c r="F26" s="26">
        <v>500</v>
      </c>
      <c r="G26" s="26">
        <v>500</v>
      </c>
      <c r="H26" s="26">
        <v>500</v>
      </c>
      <c r="I26" s="26">
        <v>500</v>
      </c>
      <c r="J26" s="26">
        <v>500</v>
      </c>
      <c r="K26" s="26">
        <v>500</v>
      </c>
      <c r="L26" s="26">
        <v>500</v>
      </c>
      <c r="M26" s="26">
        <v>500</v>
      </c>
      <c r="N26" s="26">
        <v>500</v>
      </c>
      <c r="O26" s="18">
        <f t="shared" si="5"/>
        <v>5800</v>
      </c>
    </row>
    <row r="27" spans="1:15">
      <c r="A27" s="29" t="s">
        <v>25</v>
      </c>
      <c r="B27" s="26">
        <v>0</v>
      </c>
      <c r="C27" s="26">
        <v>250</v>
      </c>
      <c r="D27" s="26">
        <v>250</v>
      </c>
      <c r="E27" s="26">
        <v>250</v>
      </c>
      <c r="F27" s="26">
        <v>250</v>
      </c>
      <c r="G27" s="26">
        <v>250</v>
      </c>
      <c r="H27" s="26">
        <v>250</v>
      </c>
      <c r="I27" s="26">
        <v>250</v>
      </c>
      <c r="J27" s="26">
        <v>250</v>
      </c>
      <c r="K27" s="26">
        <v>250</v>
      </c>
      <c r="L27" s="26">
        <v>250</v>
      </c>
      <c r="M27" s="26">
        <v>250</v>
      </c>
      <c r="N27" s="26">
        <v>250</v>
      </c>
      <c r="O27" s="18">
        <f t="shared" si="5"/>
        <v>3000</v>
      </c>
    </row>
    <row r="28" spans="1:15">
      <c r="A28" s="15" t="s">
        <v>26</v>
      </c>
      <c r="B28" s="26">
        <v>0</v>
      </c>
      <c r="C28" s="26">
        <v>150</v>
      </c>
      <c r="D28" s="26">
        <v>150</v>
      </c>
      <c r="E28" s="26">
        <v>150</v>
      </c>
      <c r="F28" s="26">
        <v>150</v>
      </c>
      <c r="G28" s="26">
        <v>150</v>
      </c>
      <c r="H28" s="26">
        <v>150</v>
      </c>
      <c r="I28" s="26">
        <v>150</v>
      </c>
      <c r="J28" s="26">
        <v>150</v>
      </c>
      <c r="K28" s="26">
        <v>150</v>
      </c>
      <c r="L28" s="26">
        <v>150</v>
      </c>
      <c r="M28" s="26">
        <v>150</v>
      </c>
      <c r="N28" s="26">
        <v>150</v>
      </c>
      <c r="O28" s="18">
        <f t="shared" si="5"/>
        <v>1800</v>
      </c>
    </row>
    <row r="29" spans="1:15">
      <c r="A29" s="31" t="s">
        <v>27</v>
      </c>
      <c r="B29" s="20">
        <v>0</v>
      </c>
      <c r="C29" s="30">
        <f>C48</f>
        <v>700</v>
      </c>
      <c r="D29" s="30">
        <f t="shared" ref="D29:N29" si="7">D48</f>
        <v>691.07926973531767</v>
      </c>
      <c r="E29" s="30">
        <f t="shared" si="7"/>
        <v>682.08048308081948</v>
      </c>
      <c r="F29" s="30">
        <f t="shared" si="7"/>
        <v>673.0029570430944</v>
      </c>
      <c r="G29" s="30">
        <f t="shared" si="7"/>
        <v>663.84600265253925</v>
      </c>
      <c r="H29" s="30">
        <f t="shared" si="7"/>
        <v>654.60892491106677</v>
      </c>
      <c r="I29" s="30">
        <f t="shared" si="7"/>
        <v>645.29102273935621</v>
      </c>
      <c r="J29" s="30">
        <f t="shared" si="7"/>
        <v>635.89158892364333</v>
      </c>
      <c r="K29" s="30">
        <f t="shared" si="7"/>
        <v>626.40991006204308</v>
      </c>
      <c r="L29" s="30">
        <f t="shared" si="7"/>
        <v>616.84526651040369</v>
      </c>
      <c r="M29" s="30">
        <f t="shared" si="7"/>
        <v>607.19693232768748</v>
      </c>
      <c r="N29" s="30">
        <f t="shared" si="7"/>
        <v>597.46417522087268</v>
      </c>
      <c r="O29" s="18">
        <f t="shared" si="5"/>
        <v>7793.7165332068435</v>
      </c>
    </row>
    <row r="30" spans="1:15">
      <c r="A30" s="32" t="s">
        <v>28</v>
      </c>
      <c r="B30" s="33">
        <f t="shared" ref="B30:O30" si="8">SUM(B14:B29)</f>
        <v>81500</v>
      </c>
      <c r="C30" s="11">
        <f t="shared" si="8"/>
        <v>32284.679999999997</v>
      </c>
      <c r="D30" s="11">
        <f t="shared" si="8"/>
        <v>32413.429269735316</v>
      </c>
      <c r="E30" s="11">
        <f t="shared" si="8"/>
        <v>35488.430483080818</v>
      </c>
      <c r="F30" s="11">
        <f t="shared" si="8"/>
        <v>38265.352957043091</v>
      </c>
      <c r="G30" s="11">
        <f t="shared" si="8"/>
        <v>35179.946002652541</v>
      </c>
      <c r="H30" s="11">
        <f t="shared" si="8"/>
        <v>29144.458924911065</v>
      </c>
      <c r="I30" s="11">
        <f t="shared" si="8"/>
        <v>25355.641022739354</v>
      </c>
      <c r="J30" s="11">
        <f t="shared" si="8"/>
        <v>19110.741588923644</v>
      </c>
      <c r="K30" s="11">
        <f t="shared" si="8"/>
        <v>20473.759910062043</v>
      </c>
      <c r="L30" s="11">
        <f t="shared" si="8"/>
        <v>14584.195266510402</v>
      </c>
      <c r="M30" s="11">
        <f t="shared" si="8"/>
        <v>17127.546932327685</v>
      </c>
      <c r="N30" s="11">
        <f t="shared" si="8"/>
        <v>19342.314175220872</v>
      </c>
      <c r="O30" s="33">
        <f t="shared" si="8"/>
        <v>400270.49653320678</v>
      </c>
    </row>
    <row r="31" spans="1:15">
      <c r="A31" s="29" t="s">
        <v>29</v>
      </c>
      <c r="B31" s="30">
        <f>B47</f>
        <v>0</v>
      </c>
      <c r="C31" s="26">
        <f>C47</f>
        <v>1019.5120302493967</v>
      </c>
      <c r="D31" s="30">
        <f>D47</f>
        <v>1028.4327605140791</v>
      </c>
      <c r="E31" s="30">
        <f t="shared" ref="E31:N31" si="9">E47</f>
        <v>1037.4315471685773</v>
      </c>
      <c r="F31" s="30">
        <f t="shared" si="9"/>
        <v>1046.5090732063022</v>
      </c>
      <c r="G31" s="30">
        <f t="shared" si="9"/>
        <v>1055.6660275968575</v>
      </c>
      <c r="H31" s="30">
        <f t="shared" si="9"/>
        <v>1064.9031053383301</v>
      </c>
      <c r="I31" s="30">
        <f t="shared" si="9"/>
        <v>1074.2210075100406</v>
      </c>
      <c r="J31" s="30">
        <f t="shared" si="9"/>
        <v>1083.6204413257533</v>
      </c>
      <c r="K31" s="30">
        <f t="shared" si="9"/>
        <v>1093.1021201873536</v>
      </c>
      <c r="L31" s="30">
        <f t="shared" si="9"/>
        <v>1102.666763738993</v>
      </c>
      <c r="M31" s="30">
        <f t="shared" si="9"/>
        <v>1112.3150979217094</v>
      </c>
      <c r="N31" s="30">
        <f t="shared" si="9"/>
        <v>1122.0478550285241</v>
      </c>
      <c r="O31" s="18">
        <f t="shared" si="5"/>
        <v>12840.427829785916</v>
      </c>
    </row>
    <row r="32" spans="1:15">
      <c r="A32" s="29" t="s">
        <v>30</v>
      </c>
      <c r="B32" s="30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8">
        <f t="shared" si="5"/>
        <v>0</v>
      </c>
    </row>
    <row r="33" spans="1:15">
      <c r="A33" s="29" t="s">
        <v>31</v>
      </c>
      <c r="B33" s="30">
        <v>12000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8">
        <f t="shared" si="5"/>
        <v>12000</v>
      </c>
    </row>
    <row r="34" spans="1:15">
      <c r="A34" s="29" t="s">
        <v>32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18">
        <f t="shared" si="5"/>
        <v>0</v>
      </c>
    </row>
    <row r="35" spans="1:15">
      <c r="A35" s="34" t="s">
        <v>33</v>
      </c>
      <c r="B35" s="35">
        <v>0</v>
      </c>
      <c r="C35" s="35">
        <v>0</v>
      </c>
      <c r="D35" s="35">
        <v>0</v>
      </c>
      <c r="E35" s="35">
        <v>1000</v>
      </c>
      <c r="F35" s="35">
        <v>1000</v>
      </c>
      <c r="G35" s="35">
        <v>2000</v>
      </c>
      <c r="H35" s="35">
        <v>2000</v>
      </c>
      <c r="I35" s="35">
        <v>2000</v>
      </c>
      <c r="J35" s="35">
        <v>2000</v>
      </c>
      <c r="K35" s="35">
        <v>2000</v>
      </c>
      <c r="L35" s="35">
        <v>2000</v>
      </c>
      <c r="M35" s="35">
        <v>2000</v>
      </c>
      <c r="N35" s="35">
        <v>2000</v>
      </c>
      <c r="O35" s="18">
        <f t="shared" si="5"/>
        <v>18000</v>
      </c>
    </row>
    <row r="36" spans="1:15">
      <c r="A36" s="32" t="s">
        <v>34</v>
      </c>
      <c r="B36" s="33">
        <f t="shared" ref="B36:O36" si="10">B30+B31+B32+B33+B34+B35</f>
        <v>93500</v>
      </c>
      <c r="C36" s="33">
        <f t="shared" si="10"/>
        <v>33304.192030249396</v>
      </c>
      <c r="D36" s="33">
        <f t="shared" si="10"/>
        <v>33441.862030249395</v>
      </c>
      <c r="E36" s="33">
        <f t="shared" si="10"/>
        <v>37525.862030249395</v>
      </c>
      <c r="F36" s="33">
        <f t="shared" si="10"/>
        <v>40311.862030249395</v>
      </c>
      <c r="G36" s="33">
        <f t="shared" si="10"/>
        <v>38235.612030249402</v>
      </c>
      <c r="H36" s="33">
        <f t="shared" si="10"/>
        <v>32209.362030249395</v>
      </c>
      <c r="I36" s="33">
        <f t="shared" si="10"/>
        <v>28429.862030249395</v>
      </c>
      <c r="J36" s="33">
        <f t="shared" si="10"/>
        <v>22194.362030249398</v>
      </c>
      <c r="K36" s="33">
        <f t="shared" si="10"/>
        <v>23566.862030249395</v>
      </c>
      <c r="L36" s="33">
        <f t="shared" si="10"/>
        <v>17686.862030249395</v>
      </c>
      <c r="M36" s="33">
        <f t="shared" si="10"/>
        <v>20239.862030249395</v>
      </c>
      <c r="N36" s="33">
        <f t="shared" si="10"/>
        <v>22464.362030249395</v>
      </c>
      <c r="O36" s="33">
        <f t="shared" si="10"/>
        <v>443110.92436299269</v>
      </c>
    </row>
    <row r="37" spans="1:15">
      <c r="A37" s="32" t="s">
        <v>35</v>
      </c>
      <c r="B37" s="33">
        <f t="shared" ref="B37:O37" si="11">B12-B36</f>
        <v>11500</v>
      </c>
      <c r="C37" s="33">
        <f t="shared" si="11"/>
        <v>13686.557969750604</v>
      </c>
      <c r="D37" s="33">
        <f t="shared" si="11"/>
        <v>18978.445939501209</v>
      </c>
      <c r="E37" s="33">
        <f t="shared" si="11"/>
        <v>23786.333909251814</v>
      </c>
      <c r="F37" s="33">
        <f t="shared" si="11"/>
        <v>27708.22187900242</v>
      </c>
      <c r="G37" s="33">
        <f t="shared" si="11"/>
        <v>32581.359848753018</v>
      </c>
      <c r="H37" s="33">
        <f t="shared" si="11"/>
        <v>37355.747818503631</v>
      </c>
      <c r="I37" s="33">
        <f t="shared" si="11"/>
        <v>40359.635788254236</v>
      </c>
      <c r="J37" s="33">
        <f t="shared" si="11"/>
        <v>41649.023758004842</v>
      </c>
      <c r="K37" s="33">
        <f t="shared" si="11"/>
        <v>41815.911727755447</v>
      </c>
      <c r="L37" s="33">
        <f t="shared" si="11"/>
        <v>43362.799697506052</v>
      </c>
      <c r="M37" s="33">
        <f t="shared" si="11"/>
        <v>46056.687667256658</v>
      </c>
      <c r="N37" s="33">
        <f t="shared" si="11"/>
        <v>47576.075637007263</v>
      </c>
      <c r="O37" s="33">
        <f t="shared" si="11"/>
        <v>47576.075637007307</v>
      </c>
    </row>
    <row r="40" spans="1:15">
      <c r="A40" s="36" t="s">
        <v>36</v>
      </c>
      <c r="B40" s="37">
        <v>80000</v>
      </c>
      <c r="C40" s="37">
        <f>+C43</f>
        <v>78980.487969750597</v>
      </c>
      <c r="D40" s="37">
        <f t="shared" ref="D40:N40" si="12">+D43</f>
        <v>77952.055209236511</v>
      </c>
      <c r="E40" s="37">
        <f t="shared" si="12"/>
        <v>76914.623662067926</v>
      </c>
      <c r="F40" s="37">
        <f t="shared" si="12"/>
        <v>75868.11458886163</v>
      </c>
      <c r="G40" s="37">
        <f t="shared" si="12"/>
        <v>74812.44856126477</v>
      </c>
      <c r="H40" s="37">
        <f t="shared" si="12"/>
        <v>73747.545455926433</v>
      </c>
      <c r="I40" s="37">
        <f t="shared" si="12"/>
        <v>72673.324448416388</v>
      </c>
      <c r="J40" s="37">
        <f t="shared" si="12"/>
        <v>71589.704007090637</v>
      </c>
      <c r="K40" s="37">
        <f t="shared" si="12"/>
        <v>70496.601886903285</v>
      </c>
      <c r="L40" s="37">
        <f t="shared" si="12"/>
        <v>69393.935123164294</v>
      </c>
      <c r="M40" s="37">
        <f t="shared" si="12"/>
        <v>68281.620025242592</v>
      </c>
      <c r="N40" s="37">
        <f t="shared" si="12"/>
        <v>67159.572170214073</v>
      </c>
      <c r="O40" s="38"/>
    </row>
    <row r="41" spans="1:1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8"/>
    </row>
    <row r="42" spans="1:15">
      <c r="A42" s="41" t="s">
        <v>37</v>
      </c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>
      <c r="A43" s="44" t="s">
        <v>38</v>
      </c>
      <c r="B43" s="45">
        <v>80000</v>
      </c>
      <c r="C43" s="45">
        <f t="shared" ref="C43:N43" si="13">B43-C47</f>
        <v>78980.487969750597</v>
      </c>
      <c r="D43" s="45">
        <f t="shared" si="13"/>
        <v>77952.055209236511</v>
      </c>
      <c r="E43" s="45">
        <f t="shared" si="13"/>
        <v>76914.623662067926</v>
      </c>
      <c r="F43" s="45">
        <f t="shared" si="13"/>
        <v>75868.11458886163</v>
      </c>
      <c r="G43" s="45">
        <f t="shared" si="13"/>
        <v>74812.44856126477</v>
      </c>
      <c r="H43" s="45">
        <f t="shared" si="13"/>
        <v>73747.545455926433</v>
      </c>
      <c r="I43" s="45">
        <f t="shared" si="13"/>
        <v>72673.324448416388</v>
      </c>
      <c r="J43" s="45">
        <f t="shared" si="13"/>
        <v>71589.704007090637</v>
      </c>
      <c r="K43" s="45">
        <f t="shared" si="13"/>
        <v>70496.601886903285</v>
      </c>
      <c r="L43" s="45">
        <f t="shared" si="13"/>
        <v>69393.935123164294</v>
      </c>
      <c r="M43" s="45">
        <f t="shared" si="13"/>
        <v>68281.620025242592</v>
      </c>
      <c r="N43" s="45">
        <f t="shared" si="13"/>
        <v>67159.572170214073</v>
      </c>
    </row>
    <row r="44" spans="1:15">
      <c r="A44" s="44" t="s">
        <v>39</v>
      </c>
      <c r="B44" s="46">
        <v>0.105</v>
      </c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5">
      <c r="A45" s="44" t="s">
        <v>40</v>
      </c>
      <c r="B45" s="49">
        <v>5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5">
      <c r="A46" s="51" t="s">
        <v>41</v>
      </c>
      <c r="B46" s="52">
        <f>PMT(B44/12,B45*12,-B43)</f>
        <v>1719.5120302493967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5">
      <c r="A47" s="51" t="s">
        <v>42</v>
      </c>
      <c r="B47" s="54"/>
      <c r="C47" s="52">
        <f t="shared" ref="C47:N47" si="14">$B$46-C48</f>
        <v>1019.5120302493967</v>
      </c>
      <c r="D47" s="52">
        <f t="shared" si="14"/>
        <v>1028.4327605140791</v>
      </c>
      <c r="E47" s="52">
        <f t="shared" si="14"/>
        <v>1037.4315471685773</v>
      </c>
      <c r="F47" s="52">
        <f t="shared" si="14"/>
        <v>1046.5090732063022</v>
      </c>
      <c r="G47" s="52">
        <f t="shared" si="14"/>
        <v>1055.6660275968575</v>
      </c>
      <c r="H47" s="52">
        <f t="shared" si="14"/>
        <v>1064.9031053383301</v>
      </c>
      <c r="I47" s="52">
        <f t="shared" si="14"/>
        <v>1074.2210075100406</v>
      </c>
      <c r="J47" s="52">
        <f t="shared" si="14"/>
        <v>1083.6204413257533</v>
      </c>
      <c r="K47" s="52">
        <f t="shared" si="14"/>
        <v>1093.1021201873536</v>
      </c>
      <c r="L47" s="52">
        <f t="shared" si="14"/>
        <v>1102.666763738993</v>
      </c>
      <c r="M47" s="52">
        <f t="shared" si="14"/>
        <v>1112.3150979217094</v>
      </c>
      <c r="N47" s="52">
        <f t="shared" si="14"/>
        <v>1122.0478550285241</v>
      </c>
    </row>
    <row r="48" spans="1:15">
      <c r="A48" s="55" t="s">
        <v>43</v>
      </c>
      <c r="B48" s="54"/>
      <c r="C48" s="52">
        <f t="shared" ref="C48:N48" si="15">B43*$B$44/12</f>
        <v>700</v>
      </c>
      <c r="D48" s="52">
        <f t="shared" si="15"/>
        <v>691.07926973531767</v>
      </c>
      <c r="E48" s="52">
        <f t="shared" si="15"/>
        <v>682.08048308081948</v>
      </c>
      <c r="F48" s="52">
        <f t="shared" si="15"/>
        <v>673.0029570430944</v>
      </c>
      <c r="G48" s="52">
        <f t="shared" si="15"/>
        <v>663.84600265253925</v>
      </c>
      <c r="H48" s="52">
        <f t="shared" si="15"/>
        <v>654.60892491106677</v>
      </c>
      <c r="I48" s="52">
        <f t="shared" si="15"/>
        <v>645.29102273935621</v>
      </c>
      <c r="J48" s="52">
        <f t="shared" si="15"/>
        <v>635.89158892364333</v>
      </c>
      <c r="K48" s="52">
        <f t="shared" si="15"/>
        <v>626.40991006204308</v>
      </c>
      <c r="L48" s="52">
        <f t="shared" si="15"/>
        <v>616.84526651040369</v>
      </c>
      <c r="M48" s="52">
        <f t="shared" si="15"/>
        <v>607.19693232768748</v>
      </c>
      <c r="N48" s="52">
        <f t="shared" si="15"/>
        <v>597.46417522087268</v>
      </c>
    </row>
    <row r="49" spans="1:15" ht="15.75">
      <c r="A49" s="56"/>
      <c r="M49" s="1"/>
      <c r="N49" s="1"/>
      <c r="O49" s="3"/>
    </row>
    <row r="50" spans="1:15" ht="15.75">
      <c r="A50" s="57" t="s">
        <v>44</v>
      </c>
      <c r="M50" s="1"/>
      <c r="N50" s="1"/>
      <c r="O50" s="3"/>
    </row>
    <row r="51" spans="1:15" ht="18.75">
      <c r="A51" s="58" t="s">
        <v>45</v>
      </c>
      <c r="M51" s="1"/>
      <c r="N51" s="1"/>
      <c r="O51" s="3"/>
    </row>
    <row r="52" spans="1:15" ht="15.75">
      <c r="A52" s="58" t="s">
        <v>46</v>
      </c>
      <c r="M52" s="1"/>
      <c r="N52" s="1"/>
      <c r="O52" s="3"/>
    </row>
    <row r="53" spans="1:15" ht="15.75">
      <c r="A53" s="58" t="s">
        <v>47</v>
      </c>
      <c r="M53" s="1"/>
      <c r="N53" s="1"/>
      <c r="O53" s="3"/>
    </row>
    <row r="54" spans="1:15" ht="15.75">
      <c r="A54" s="58" t="s">
        <v>48</v>
      </c>
      <c r="M54" s="1"/>
      <c r="N54" s="1"/>
      <c r="O54" s="3"/>
    </row>
    <row r="55" spans="1:15" ht="15.75">
      <c r="A55" s="58" t="s">
        <v>49</v>
      </c>
      <c r="M55" s="1"/>
      <c r="N55" s="1"/>
      <c r="O55" s="3"/>
    </row>
    <row r="56" spans="1:15" ht="15.75">
      <c r="A56" s="58" t="s">
        <v>50</v>
      </c>
      <c r="M56" s="1"/>
      <c r="N56" s="1"/>
      <c r="O56" s="3"/>
    </row>
    <row r="57" spans="1:15" ht="15.75">
      <c r="A57" s="58" t="s">
        <v>51</v>
      </c>
      <c r="M57" s="1"/>
      <c r="N57" s="1"/>
      <c r="O57" s="3"/>
    </row>
    <row r="58" spans="1:15" ht="15.75">
      <c r="A58" s="58" t="s">
        <v>52</v>
      </c>
      <c r="M58" s="1"/>
      <c r="N58" s="1"/>
      <c r="O58" s="3"/>
    </row>
    <row r="59" spans="1:15" ht="15.75">
      <c r="A59" s="58" t="s">
        <v>53</v>
      </c>
      <c r="M59" s="1"/>
      <c r="N59" s="1"/>
      <c r="O59" s="3"/>
    </row>
    <row r="60" spans="1:15" ht="15.75">
      <c r="A60" s="58" t="s">
        <v>54</v>
      </c>
      <c r="M60" s="1"/>
      <c r="N60" s="1"/>
      <c r="O60" s="3"/>
    </row>
    <row r="61" spans="1:15" ht="15.75">
      <c r="A61" s="58" t="s">
        <v>55</v>
      </c>
      <c r="M61" s="1"/>
      <c r="N61" s="1"/>
      <c r="O61" s="3"/>
    </row>
    <row r="62" spans="1:15" ht="15.75">
      <c r="A62" s="58" t="s">
        <v>56</v>
      </c>
      <c r="M62" s="1"/>
      <c r="N62" s="1"/>
      <c r="O62" s="3"/>
    </row>
    <row r="63" spans="1:15" ht="15.75">
      <c r="A63" s="58" t="s">
        <v>57</v>
      </c>
      <c r="M63" s="1"/>
      <c r="N63" s="1"/>
      <c r="O63" s="3"/>
    </row>
    <row r="64" spans="1:15" ht="15.75">
      <c r="A64" s="58" t="s">
        <v>58</v>
      </c>
      <c r="M64" s="1"/>
      <c r="N64" s="1"/>
      <c r="O64" s="3"/>
    </row>
    <row r="65" spans="1:15" ht="15.75">
      <c r="A65" s="58" t="s">
        <v>59</v>
      </c>
      <c r="M65" s="1"/>
      <c r="N65" s="1"/>
      <c r="O65" s="3"/>
    </row>
    <row r="66" spans="1:15" ht="15.75">
      <c r="A66" s="58" t="s">
        <v>60</v>
      </c>
      <c r="M66" s="1"/>
      <c r="N66" s="1"/>
      <c r="O66" s="3"/>
    </row>
    <row r="67" spans="1:15">
      <c r="M67" s="1"/>
      <c r="N67" s="1"/>
      <c r="O67" s="3"/>
    </row>
    <row r="68" spans="1:15">
      <c r="M68" s="1"/>
      <c r="N68" s="1"/>
      <c r="O68" s="3"/>
    </row>
    <row r="69" spans="1:15" ht="120">
      <c r="A69" s="60" t="s">
        <v>61</v>
      </c>
      <c r="M69" s="1"/>
      <c r="N69" s="1"/>
      <c r="O69" s="59" t="s"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Southern Maine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Bench ID</dc:creator>
  <cp:lastModifiedBy>Tech Bench ID</cp:lastModifiedBy>
  <dcterms:created xsi:type="dcterms:W3CDTF">2014-12-10T15:49:41Z</dcterms:created>
  <dcterms:modified xsi:type="dcterms:W3CDTF">2014-12-10T15:58:55Z</dcterms:modified>
</cp:coreProperties>
</file>